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y Drive\Banking, Financials, Taxes\Budget\"/>
    </mc:Choice>
  </mc:AlternateContent>
  <xr:revisionPtr revIDLastSave="0" documentId="13_ncr:1_{FAF5FA4B-2BD5-4374-8276-EA07164A2C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fit and Loss" sheetId="1" r:id="rId1"/>
  </sheets>
  <calcPr calcId="181029"/>
</workbook>
</file>

<file path=xl/calcChain.xml><?xml version="1.0" encoding="utf-8"?>
<calcChain xmlns="http://schemas.openxmlformats.org/spreadsheetml/2006/main">
  <c r="D20" i="1" l="1"/>
  <c r="D17" i="1"/>
  <c r="D14" i="1"/>
  <c r="D41" i="1" l="1"/>
  <c r="D27" i="1"/>
  <c r="D43" i="1" s="1"/>
  <c r="D21" i="1"/>
  <c r="B4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0" i="1"/>
  <c r="B19" i="1"/>
  <c r="B18" i="1"/>
  <c r="B17" i="1"/>
  <c r="B16" i="1"/>
  <c r="B15" i="1"/>
  <c r="B14" i="1"/>
  <c r="B43" i="1" l="1"/>
  <c r="B21" i="1"/>
  <c r="B22" i="1" s="1"/>
  <c r="B44" i="1" s="1"/>
  <c r="D44" i="1"/>
</calcChain>
</file>

<file path=xl/sharedStrings.xml><?xml version="1.0" encoding="utf-8"?>
<sst xmlns="http://schemas.openxmlformats.org/spreadsheetml/2006/main" count="35" uniqueCount="35">
  <si>
    <t xml:space="preserve">   INCOME</t>
  </si>
  <si>
    <t xml:space="preserve">      4010 Membership Dues</t>
  </si>
  <si>
    <t xml:space="preserve">      4020 Group Insurance</t>
  </si>
  <si>
    <t xml:space="preserve">      4030 Miscellaneous Income</t>
  </si>
  <si>
    <t xml:space="preserve">      4114 Golf Tournament</t>
  </si>
  <si>
    <t xml:space="preserve">      4120 AGM</t>
  </si>
  <si>
    <t xml:space="preserve">      4150 Events</t>
  </si>
  <si>
    <t xml:space="preserve">   Total Income</t>
  </si>
  <si>
    <t>GROSS PROFIT</t>
  </si>
  <si>
    <t>EXPENSES</t>
  </si>
  <si>
    <t xml:space="preserve">   5003 Post Office Box</t>
  </si>
  <si>
    <t xml:space="preserve">   5011 Awards</t>
  </si>
  <si>
    <t xml:space="preserve">   5013 Bank Charges and Fees</t>
  </si>
  <si>
    <t xml:space="preserve">   5014 Other Office supplies</t>
  </si>
  <si>
    <t xml:space="preserve">   5022 Subcontract Administrator</t>
  </si>
  <si>
    <t xml:space="preserve">   5035 Website/Internet Fees</t>
  </si>
  <si>
    <t xml:space="preserve">   5040 OCC Fees</t>
  </si>
  <si>
    <t xml:space="preserve">   5050 Insurance</t>
  </si>
  <si>
    <t xml:space="preserve">   5075 Donations</t>
  </si>
  <si>
    <t xml:space="preserve">   5100 Wages &amp; Benefits</t>
  </si>
  <si>
    <t xml:space="preserve">   5210 Golf Tournament Expense</t>
  </si>
  <si>
    <t xml:space="preserve">   5220 AGM Expense</t>
  </si>
  <si>
    <t xml:space="preserve">   5240 Meeting Lunches</t>
  </si>
  <si>
    <t xml:space="preserve">   5431 Advertising</t>
  </si>
  <si>
    <t xml:space="preserve">   5440 Software Expense</t>
  </si>
  <si>
    <t xml:space="preserve">   5450 Rent</t>
  </si>
  <si>
    <t xml:space="preserve">   5460 Special Projects</t>
  </si>
  <si>
    <t>Total Expenses</t>
  </si>
  <si>
    <t>PROFIT</t>
  </si>
  <si>
    <t>July 2025 - June 2026</t>
  </si>
  <si>
    <t xml:space="preserve">      4250 Funding Grants / Sponsorships</t>
  </si>
  <si>
    <t xml:space="preserve">   5062 Conferences and Advocacy</t>
  </si>
  <si>
    <t>County of Brant Chamber of Commerce</t>
  </si>
  <si>
    <t>Budget</t>
  </si>
  <si>
    <t xml:space="preserve">   5320 Other (LWL sponsorship)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</si>
</sst>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_€"/>
    <numFmt numFmtId="166" formatCode="&quot;$&quot;* #,##0.00\ _€"/>
  </numFmts>
  <fonts count="7" x14ac:knownFonts="1">
    <font>
      <sz val="11"/>
      <color indexed="8"/>
      <name val="Aptos Narrow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Aptos Narrow"/>
      <family val="2"/>
      <scheme val="minor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64" fontId="0" fillId="0" borderId="3" xfId="1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left" vertical="center" wrapText="1"/>
    </xf>
    <xf numFmtId="164" fontId="0" fillId="0" borderId="4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1460500</xdr:colOff>
      <xdr:row>0</xdr:row>
      <xdr:rowOff>101599</xdr:rowOff>
    </xdr:from>
    <xdr:to>
      <xdr:col>2</xdr:col>
      <xdr:colOff>57150</xdr:colOff>
      <xdr:row>7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88FA8A-0935-4C08-82BE-191C44565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101599"/>
          <a:ext cx="1250950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I14" sqref="I14"/>
    </sheetView>
  </sheetViews>
  <sheetFormatPr defaultRowHeight="14.5" x14ac:dyDescent="0.35"/>
  <cols>
    <col min="1" max="1" width="37.81640625" customWidth="1"/>
    <col min="2" max="2" width="0.1796875" customWidth="1"/>
    <col min="4" max="4" width="10.54296875" style="1" bestFit="1" customWidth="1"/>
  </cols>
  <sheetData>
    <row r="1" spans="1:4" x14ac:dyDescent="0.35">
      <c r="A1" s="4"/>
      <c r="B1" s="4"/>
      <c r="C1" s="4"/>
      <c r="D1" s="5"/>
    </row>
    <row r="2" spans="1:4" x14ac:dyDescent="0.35">
      <c r="A2" s="4"/>
      <c r="B2" s="4"/>
      <c r="C2" s="4"/>
      <c r="D2" s="5"/>
    </row>
    <row r="3" spans="1:4" x14ac:dyDescent="0.35">
      <c r="A3" s="4"/>
      <c r="B3" s="4"/>
      <c r="C3" s="4"/>
      <c r="D3" s="5"/>
    </row>
    <row r="4" spans="1:4" x14ac:dyDescent="0.35">
      <c r="A4" s="4"/>
      <c r="B4" s="4"/>
      <c r="C4" s="4"/>
      <c r="D4" s="5"/>
    </row>
    <row r="5" spans="1:4" x14ac:dyDescent="0.35">
      <c r="A5" s="4"/>
      <c r="B5" s="4"/>
      <c r="C5" s="4"/>
      <c r="D5" s="5"/>
    </row>
    <row r="6" spans="1:4" x14ac:dyDescent="0.35">
      <c r="A6" s="4"/>
      <c r="B6" s="4"/>
      <c r="C6" s="4"/>
      <c r="D6" s="5"/>
    </row>
    <row r="7" spans="1:4" x14ac:dyDescent="0.35">
      <c r="A7" s="4"/>
      <c r="B7" s="4"/>
      <c r="C7" s="4"/>
      <c r="D7" s="5"/>
    </row>
    <row r="8" spans="1:4" x14ac:dyDescent="0.35">
      <c r="A8" s="4"/>
      <c r="B8" s="4"/>
      <c r="C8" s="4"/>
      <c r="D8" s="5"/>
    </row>
    <row r="9" spans="1:4" ht="18" customHeight="1" x14ac:dyDescent="0.35">
      <c r="A9" s="12" t="s">
        <v>32</v>
      </c>
      <c r="B9" s="12"/>
      <c r="C9" s="12"/>
      <c r="D9" s="12"/>
    </row>
    <row r="10" spans="1:4" ht="18" customHeight="1" x14ac:dyDescent="0.35">
      <c r="A10" s="12" t="s">
        <v>33</v>
      </c>
      <c r="B10" s="12"/>
      <c r="C10" s="12"/>
      <c r="D10" s="12"/>
    </row>
    <row r="11" spans="1:4" x14ac:dyDescent="0.35">
      <c r="A11" s="13" t="s">
        <v>29</v>
      </c>
      <c r="B11" s="13"/>
      <c r="C11" s="13"/>
      <c r="D11" s="13"/>
    </row>
    <row r="12" spans="1:4" x14ac:dyDescent="0.35">
      <c r="A12" s="4"/>
      <c r="B12" s="4"/>
      <c r="C12" s="4"/>
      <c r="D12" s="5"/>
    </row>
    <row r="13" spans="1:4" x14ac:dyDescent="0.35">
      <c r="A13" s="2" t="s">
        <v>0</v>
      </c>
      <c r="B13" s="6"/>
      <c r="C13" s="4"/>
      <c r="D13" s="5"/>
    </row>
    <row r="14" spans="1:4" x14ac:dyDescent="0.35">
      <c r="A14" s="2" t="s">
        <v>1</v>
      </c>
      <c r="B14" s="6">
        <f>29527.5</f>
        <v>29527.5</v>
      </c>
      <c r="C14" s="4"/>
      <c r="D14" s="5">
        <f>30000+1000+4000</f>
        <v>35000</v>
      </c>
    </row>
    <row r="15" spans="1:4" x14ac:dyDescent="0.35">
      <c r="A15" s="2" t="s">
        <v>2</v>
      </c>
      <c r="B15" s="6">
        <f>12266.9</f>
        <v>12266.9</v>
      </c>
      <c r="C15" s="4"/>
      <c r="D15" s="5">
        <v>12000</v>
      </c>
    </row>
    <row r="16" spans="1:4" x14ac:dyDescent="0.35">
      <c r="A16" s="2" t="s">
        <v>3</v>
      </c>
      <c r="B16" s="6">
        <f>6110.95</f>
        <v>6110.95</v>
      </c>
      <c r="C16" s="4"/>
      <c r="D16" s="5">
        <v>6000</v>
      </c>
    </row>
    <row r="17" spans="1:4" x14ac:dyDescent="0.35">
      <c r="A17" s="2" t="s">
        <v>4</v>
      </c>
      <c r="B17" s="6">
        <f>9591.8</f>
        <v>9591.7999999999993</v>
      </c>
      <c r="C17" s="4"/>
      <c r="D17" s="5">
        <f>6000+3000</f>
        <v>9000</v>
      </c>
    </row>
    <row r="18" spans="1:4" x14ac:dyDescent="0.35">
      <c r="A18" s="2" t="s">
        <v>5</v>
      </c>
      <c r="B18" s="6">
        <f>774.1</f>
        <v>774.1</v>
      </c>
      <c r="C18" s="4"/>
      <c r="D18" s="5">
        <v>0</v>
      </c>
    </row>
    <row r="19" spans="1:4" x14ac:dyDescent="0.35">
      <c r="A19" s="2" t="s">
        <v>6</v>
      </c>
      <c r="B19" s="6">
        <f>13547.9</f>
        <v>13547.9</v>
      </c>
      <c r="C19" s="4"/>
      <c r="D19" s="5">
        <v>20000</v>
      </c>
    </row>
    <row r="20" spans="1:4" x14ac:dyDescent="0.35">
      <c r="A20" s="3" t="s">
        <v>30</v>
      </c>
      <c r="B20" s="6">
        <f>7242.48</f>
        <v>7242.48</v>
      </c>
      <c r="C20" s="4"/>
      <c r="D20" s="5">
        <f>4000+1000+1000+2000</f>
        <v>8000</v>
      </c>
    </row>
    <row r="21" spans="1:4" x14ac:dyDescent="0.35">
      <c r="A21" s="2" t="s">
        <v>7</v>
      </c>
      <c r="B21" s="7">
        <f>((((((B14)+(B15))+(B16))+(B17))+(B18))+(B19))+(B20)</f>
        <v>79061.62999999999</v>
      </c>
      <c r="C21" s="4"/>
      <c r="D21" s="8">
        <f>SUM(D14:D20)</f>
        <v>90000</v>
      </c>
    </row>
    <row r="22" spans="1:4" x14ac:dyDescent="0.35">
      <c r="A22" s="2" t="s">
        <v>8</v>
      </c>
      <c r="B22" s="7">
        <f>(B21)-(0)</f>
        <v>79061.62999999999</v>
      </c>
      <c r="C22" s="4"/>
      <c r="D22" s="5"/>
    </row>
    <row r="23" spans="1:4" x14ac:dyDescent="0.35">
      <c r="A23" s="2" t="s">
        <v>9</v>
      </c>
      <c r="B23" s="6"/>
      <c r="C23" s="4"/>
      <c r="D23" s="5"/>
    </row>
    <row r="24" spans="1:4" x14ac:dyDescent="0.35">
      <c r="A24" s="2" t="s">
        <v>10</v>
      </c>
      <c r="B24" s="6">
        <f>515.46</f>
        <v>515.46</v>
      </c>
      <c r="C24" s="4"/>
      <c r="D24" s="5">
        <v>500</v>
      </c>
    </row>
    <row r="25" spans="1:4" x14ac:dyDescent="0.35">
      <c r="A25" s="2" t="s">
        <v>11</v>
      </c>
      <c r="B25" s="6">
        <f>1210.31</f>
        <v>1210.31</v>
      </c>
      <c r="C25" s="4"/>
      <c r="D25" s="5">
        <v>1300</v>
      </c>
    </row>
    <row r="26" spans="1:4" x14ac:dyDescent="0.35">
      <c r="A26" s="2" t="s">
        <v>12</v>
      </c>
      <c r="B26" s="6">
        <f>1269.23</f>
        <v>1269.23</v>
      </c>
      <c r="C26" s="4"/>
      <c r="D26" s="5">
        <v>1200</v>
      </c>
    </row>
    <row r="27" spans="1:4" x14ac:dyDescent="0.35">
      <c r="A27" s="2" t="s">
        <v>13</v>
      </c>
      <c r="B27" s="6">
        <f>1596.25</f>
        <v>1596.25</v>
      </c>
      <c r="C27" s="4"/>
      <c r="D27" s="5">
        <f>150*12</f>
        <v>1800</v>
      </c>
    </row>
    <row r="28" spans="1:4" x14ac:dyDescent="0.35">
      <c r="A28" s="2" t="s">
        <v>14</v>
      </c>
      <c r="B28" s="6">
        <f>12000</f>
        <v>12000</v>
      </c>
      <c r="C28" s="4"/>
      <c r="D28" s="5">
        <v>12000</v>
      </c>
    </row>
    <row r="29" spans="1:4" x14ac:dyDescent="0.35">
      <c r="A29" s="2" t="s">
        <v>15</v>
      </c>
      <c r="B29" s="6">
        <f>1345.12</f>
        <v>1345.12</v>
      </c>
      <c r="C29" s="4"/>
      <c r="D29" s="5">
        <v>1400</v>
      </c>
    </row>
    <row r="30" spans="1:4" x14ac:dyDescent="0.35">
      <c r="A30" s="2" t="s">
        <v>16</v>
      </c>
      <c r="B30" s="6">
        <f>1280</f>
        <v>1280</v>
      </c>
      <c r="C30" s="4"/>
      <c r="D30" s="5">
        <v>1280</v>
      </c>
    </row>
    <row r="31" spans="1:4" x14ac:dyDescent="0.35">
      <c r="A31" s="2" t="s">
        <v>17</v>
      </c>
      <c r="B31" s="6">
        <f>3354.63</f>
        <v>3354.63</v>
      </c>
      <c r="C31" s="4"/>
      <c r="D31" s="5">
        <v>3500</v>
      </c>
    </row>
    <row r="32" spans="1:4" x14ac:dyDescent="0.35">
      <c r="A32" s="3" t="s">
        <v>31</v>
      </c>
      <c r="B32" s="6">
        <f>1791.52</f>
        <v>1791.52</v>
      </c>
      <c r="C32" s="4"/>
      <c r="D32" s="5">
        <v>1800</v>
      </c>
    </row>
    <row r="33" spans="1:4" x14ac:dyDescent="0.35">
      <c r="A33" s="2" t="s">
        <v>18</v>
      </c>
      <c r="B33" s="6">
        <f>300</f>
        <v>300</v>
      </c>
      <c r="C33" s="4"/>
      <c r="D33" s="5">
        <v>600</v>
      </c>
    </row>
    <row r="34" spans="1:4" x14ac:dyDescent="0.35">
      <c r="A34" s="2" t="s">
        <v>19</v>
      </c>
      <c r="B34" s="6">
        <f>35682.1</f>
        <v>35682.1</v>
      </c>
      <c r="C34" s="4"/>
      <c r="D34" s="5">
        <v>36000</v>
      </c>
    </row>
    <row r="35" spans="1:4" x14ac:dyDescent="0.35">
      <c r="A35" s="2" t="s">
        <v>20</v>
      </c>
      <c r="B35" s="6">
        <f>1720.44</f>
        <v>1720.44</v>
      </c>
      <c r="C35" s="4"/>
      <c r="D35" s="5">
        <v>5000</v>
      </c>
    </row>
    <row r="36" spans="1:4" x14ac:dyDescent="0.35">
      <c r="A36" s="2" t="s">
        <v>21</v>
      </c>
      <c r="B36" s="6">
        <f>1496.21</f>
        <v>1496.21</v>
      </c>
      <c r="C36" s="4"/>
      <c r="D36" s="5">
        <v>1500</v>
      </c>
    </row>
    <row r="37" spans="1:4" x14ac:dyDescent="0.35">
      <c r="A37" s="2" t="s">
        <v>22</v>
      </c>
      <c r="B37" s="6">
        <f>1682.38</f>
        <v>1682.38</v>
      </c>
      <c r="C37" s="4"/>
      <c r="D37" s="5">
        <v>1800</v>
      </c>
    </row>
    <row r="38" spans="1:4" x14ac:dyDescent="0.35">
      <c r="A38" s="2" t="s">
        <v>34</v>
      </c>
      <c r="B38" s="6">
        <f>655.44</f>
        <v>655.44</v>
      </c>
      <c r="C38" s="4"/>
      <c r="D38" s="5">
        <v>2000</v>
      </c>
    </row>
    <row r="39" spans="1:4" x14ac:dyDescent="0.35">
      <c r="A39" s="2" t="s">
        <v>23</v>
      </c>
      <c r="B39" s="6">
        <f>2778.12</f>
        <v>2778.12</v>
      </c>
      <c r="C39" s="4"/>
      <c r="D39" s="5">
        <v>3000</v>
      </c>
    </row>
    <row r="40" spans="1:4" x14ac:dyDescent="0.35">
      <c r="A40" s="2" t="s">
        <v>24</v>
      </c>
      <c r="B40" s="6">
        <f>637.74</f>
        <v>637.74</v>
      </c>
      <c r="C40" s="4"/>
      <c r="D40" s="5">
        <v>700</v>
      </c>
    </row>
    <row r="41" spans="1:4" x14ac:dyDescent="0.35">
      <c r="A41" s="2" t="s">
        <v>25</v>
      </c>
      <c r="B41" s="6">
        <v>1400</v>
      </c>
      <c r="C41" s="4"/>
      <c r="D41" s="5">
        <f>1200*12</f>
        <v>14400</v>
      </c>
    </row>
    <row r="42" spans="1:4" x14ac:dyDescent="0.35">
      <c r="A42" s="2" t="s">
        <v>26</v>
      </c>
      <c r="B42" s="6">
        <f>621.5</f>
        <v>621.5</v>
      </c>
      <c r="C42" s="4"/>
      <c r="D42" s="5">
        <v>0</v>
      </c>
    </row>
    <row r="43" spans="1:4" x14ac:dyDescent="0.35">
      <c r="A43" s="2" t="s">
        <v>27</v>
      </c>
      <c r="B43" s="7">
        <f>((((((((((((((((((B24)+(B25))+(B26))+(B27))+(B28))+(B29))+(B30))+(B31))+(B32))+(B33))+(B34))+(B35))+(B36))+(B37))+(B38))+(B39))+(B40))+(B41))+(B42)</f>
        <v>71336.45</v>
      </c>
      <c r="C43" s="4"/>
      <c r="D43" s="8">
        <f>SUM(D24:D42)</f>
        <v>89780</v>
      </c>
    </row>
    <row r="44" spans="1:4" ht="15" thickBot="1" x14ac:dyDescent="0.4">
      <c r="A44" s="2" t="s">
        <v>28</v>
      </c>
      <c r="B44" s="9">
        <f>(((B22)-(B43))+(0))-(0)</f>
        <v>7725.179999999993</v>
      </c>
      <c r="C44" s="4"/>
      <c r="D44" s="10">
        <f>+D21-D43</f>
        <v>220</v>
      </c>
    </row>
    <row r="45" spans="1:4" ht="15" thickTop="1" x14ac:dyDescent="0.35">
      <c r="A45" s="2"/>
      <c r="B45" s="6"/>
      <c r="C45" s="4"/>
      <c r="D45" s="5"/>
    </row>
    <row r="46" spans="1:4" x14ac:dyDescent="0.35">
      <c r="A46" s="4"/>
      <c r="B46" s="4"/>
      <c r="C46" s="4"/>
      <c r="D46" s="5"/>
    </row>
    <row r="47" spans="1:4" x14ac:dyDescent="0.35">
      <c r="A47" s="4"/>
      <c r="B47" s="4"/>
      <c r="C47" s="4"/>
      <c r="D47" s="5"/>
    </row>
    <row r="48" spans="1:4" x14ac:dyDescent="0.35">
      <c r="A48" s="11"/>
      <c r="B48" s="4"/>
      <c r="C48" s="4"/>
      <c r="D48" s="5"/>
    </row>
  </sheetData>
  <mergeCells count="3">
    <mergeCell ref="A9:D9"/>
    <mergeCell ref="A10:D10"/>
    <mergeCell ref="A11:D11"/>
  </mergeCells>
  <pageMargins left="1.95" right="0.7" top="0.5" bottom="0.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 Morton</cp:lastModifiedBy>
  <cp:lastPrinted>2025-10-08T17:17:53Z</cp:lastPrinted>
  <dcterms:created xsi:type="dcterms:W3CDTF">2025-07-31T12:11:18Z</dcterms:created>
  <dcterms:modified xsi:type="dcterms:W3CDTF">2025-10-08T17:18:20Z</dcterms:modified>
</cp:coreProperties>
</file>